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0"/>
  <workbookPr filterPrivacy="1"/>
  <xr:revisionPtr revIDLastSave="0" documentId="13_ncr:11_{D1FEC378-42D8-2343-A50C-F12BBC524DBB}" xr6:coauthVersionLast="45" xr6:coauthVersionMax="45" xr10:uidLastSave="{00000000-0000-0000-0000-000000000000}"/>
  <bookViews>
    <workbookView xWindow="0" yWindow="460" windowWidth="33600" windowHeight="20540" activeTab="1" xr2:uid="{00000000-000D-0000-FFFF-FFFF00000000}"/>
  </bookViews>
  <sheets>
    <sheet name="Start" sheetId="2" r:id="rId1"/>
    <sheet name="Personal Monthly Budge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1" l="1"/>
  <c r="E16" i="1"/>
  <c r="E17" i="1"/>
  <c r="E18" i="1"/>
  <c r="E19" i="1"/>
  <c r="E20" i="1"/>
  <c r="E21" i="1"/>
  <c r="E22" i="1"/>
  <c r="E23" i="1"/>
  <c r="E24" i="1"/>
  <c r="C12" i="1"/>
  <c r="C7" i="1"/>
  <c r="J61" i="1"/>
  <c r="J59" i="1"/>
  <c r="J53" i="1"/>
  <c r="J54" i="1"/>
  <c r="J55" i="1"/>
  <c r="J56" i="1"/>
  <c r="J47" i="1"/>
  <c r="J48" i="1"/>
  <c r="J49" i="1"/>
  <c r="J41" i="1"/>
  <c r="J42" i="1"/>
  <c r="J44" i="1" s="1"/>
  <c r="J43" i="1"/>
  <c r="J36" i="1"/>
  <c r="J37" i="1"/>
  <c r="J27" i="1"/>
  <c r="J28" i="1"/>
  <c r="J29" i="1"/>
  <c r="J30" i="1"/>
  <c r="J31" i="1"/>
  <c r="J32" i="1"/>
  <c r="J15" i="1"/>
  <c r="J16" i="1"/>
  <c r="J17" i="1"/>
  <c r="J18" i="1"/>
  <c r="J19" i="1"/>
  <c r="J20" i="1"/>
  <c r="J21" i="1"/>
  <c r="J22" i="1"/>
  <c r="J23" i="1"/>
  <c r="E58" i="1"/>
  <c r="E59" i="1"/>
  <c r="E60" i="1"/>
  <c r="E61" i="1"/>
  <c r="E62" i="1"/>
  <c r="E63" i="1"/>
  <c r="E64" i="1"/>
  <c r="E50" i="1"/>
  <c r="E51" i="1"/>
  <c r="E52" i="1"/>
  <c r="E53" i="1"/>
  <c r="E54" i="1"/>
  <c r="E44" i="1"/>
  <c r="E45" i="1"/>
  <c r="E46" i="1"/>
  <c r="E37" i="1"/>
  <c r="E41" i="1" s="1"/>
  <c r="E38" i="1"/>
  <c r="E39" i="1"/>
  <c r="E40" i="1"/>
  <c r="E28" i="1"/>
  <c r="E29" i="1"/>
  <c r="E30" i="1"/>
  <c r="E31" i="1"/>
  <c r="E32" i="1"/>
  <c r="E33" i="1"/>
  <c r="J63" i="1" l="1"/>
  <c r="E34" i="1"/>
  <c r="J33" i="1"/>
  <c r="E47" i="1"/>
  <c r="J24" i="1"/>
  <c r="E55" i="1"/>
  <c r="J57" i="1"/>
  <c r="E65" i="1"/>
  <c r="H4" i="1"/>
  <c r="J38" i="1"/>
  <c r="E25" i="1"/>
  <c r="J50" i="1"/>
  <c r="H6" i="1"/>
  <c r="H8" i="1" l="1"/>
</calcChain>
</file>

<file path=xl/sharedStrings.xml><?xml version="1.0" encoding="utf-8"?>
<sst xmlns="http://schemas.openxmlformats.org/spreadsheetml/2006/main" count="141" uniqueCount="80">
  <si>
    <t>Income 1</t>
  </si>
  <si>
    <t>Extra income</t>
  </si>
  <si>
    <t>Total monthly income</t>
  </si>
  <si>
    <t>HOUSING</t>
  </si>
  <si>
    <t>Projected Cost</t>
  </si>
  <si>
    <t>Actual Cost</t>
  </si>
  <si>
    <t>Difference</t>
  </si>
  <si>
    <t>ENTERTAINMENT</t>
  </si>
  <si>
    <t>Phone</t>
  </si>
  <si>
    <t>Electricity</t>
  </si>
  <si>
    <t>Gas</t>
  </si>
  <si>
    <t>Sporting events</t>
  </si>
  <si>
    <t>Other</t>
  </si>
  <si>
    <t>LOANS</t>
  </si>
  <si>
    <t>TRANSPORTATION</t>
  </si>
  <si>
    <t>Personal</t>
  </si>
  <si>
    <t>Student</t>
  </si>
  <si>
    <t>Credit card</t>
  </si>
  <si>
    <t>Maintenance</t>
  </si>
  <si>
    <t>TAXES</t>
  </si>
  <si>
    <t>INSURANCE</t>
  </si>
  <si>
    <t>Home</t>
  </si>
  <si>
    <t>Health</t>
  </si>
  <si>
    <t>Life</t>
  </si>
  <si>
    <t>SAVINGS OR INVESTMENTS</t>
  </si>
  <si>
    <t>FOOD</t>
  </si>
  <si>
    <t>Groceries</t>
  </si>
  <si>
    <t>GIFTS AND DONATIONS</t>
  </si>
  <si>
    <t>Charity 1</t>
  </si>
  <si>
    <t>Charity 2</t>
  </si>
  <si>
    <t>Charity 3</t>
  </si>
  <si>
    <t>LEGAL</t>
  </si>
  <si>
    <t>Alimony</t>
  </si>
  <si>
    <t>PERSONAL CARE</t>
  </si>
  <si>
    <t>Clothing</t>
  </si>
  <si>
    <t>Subtotal</t>
  </si>
  <si>
    <t>Projected Monthly Income</t>
  </si>
  <si>
    <t>Actual Monthly Income</t>
  </si>
  <si>
    <t>Projected Balance
(Projected income minus expenses)</t>
  </si>
  <si>
    <t>Actual Balance
(Actual income minus expenses)</t>
  </si>
  <si>
    <t>Difference
(Actual minus projected)</t>
  </si>
  <si>
    <t>Total Projected Cost</t>
  </si>
  <si>
    <t>Total Actual Cost</t>
  </si>
  <si>
    <t>Total Difference</t>
  </si>
  <si>
    <t>Rent / Home Loan</t>
  </si>
  <si>
    <t>Water</t>
  </si>
  <si>
    <t>Cable TV</t>
  </si>
  <si>
    <t>Waste Removal / WAMCO</t>
  </si>
  <si>
    <t>Maintenance or Repairs</t>
  </si>
  <si>
    <t>Internet</t>
  </si>
  <si>
    <t>Vehicle Lease</t>
  </si>
  <si>
    <t>Insurance &amp; Registration</t>
  </si>
  <si>
    <t>Petrol</t>
  </si>
  <si>
    <t>Dining Out / Take-away</t>
  </si>
  <si>
    <t>Pension</t>
  </si>
  <si>
    <t>Investment</t>
  </si>
  <si>
    <t>Gym</t>
  </si>
  <si>
    <t>Income Tax</t>
  </si>
  <si>
    <t>Bus / Taxi / Ferry</t>
  </si>
  <si>
    <r>
      <t xml:space="preserve">Personal Monthly  </t>
    </r>
    <r>
      <rPr>
        <b/>
        <sz val="36"/>
        <color rgb="FF00FFA8"/>
        <rFont val="Avenir Book"/>
        <family val="2"/>
      </rPr>
      <t>Budget</t>
    </r>
  </si>
  <si>
    <t>Netflix / Streaming Services</t>
  </si>
  <si>
    <t>Spotify / Music Services</t>
  </si>
  <si>
    <t>Hair / Salon</t>
  </si>
  <si>
    <t>Laundry</t>
  </si>
  <si>
    <t>Membership Fees</t>
  </si>
  <si>
    <t>Fines</t>
  </si>
  <si>
    <t>Lawyer Fees</t>
  </si>
  <si>
    <t>MEDICAL</t>
  </si>
  <si>
    <t>Consultation</t>
  </si>
  <si>
    <t>Prescriptions</t>
  </si>
  <si>
    <t>Investigations</t>
  </si>
  <si>
    <t>Surgeries</t>
  </si>
  <si>
    <t>Toiletries / Cosmetics</t>
  </si>
  <si>
    <t>Cinema</t>
  </si>
  <si>
    <t>Music shows</t>
  </si>
  <si>
    <t>Housing</t>
  </si>
  <si>
    <t>This is a Monthly Budget to keep a track of your Projected and Actual Monthly Income vs Expenses.</t>
  </si>
  <si>
    <t>You can add/remove/adjust as you wish to suit your personal requirements.</t>
  </si>
  <si>
    <r>
      <t xml:space="preserve">About this </t>
    </r>
    <r>
      <rPr>
        <sz val="16"/>
        <color rgb="FF00FFA8"/>
        <rFont val="Avenir Book"/>
        <family val="2"/>
      </rPr>
      <t>Template</t>
    </r>
  </si>
  <si>
    <r>
      <t xml:space="preserve">Learn more about Budgeting </t>
    </r>
    <r>
      <rPr>
        <sz val="10"/>
        <color rgb="FF00FFA8"/>
        <rFont val="Avenir Book"/>
        <family val="2"/>
      </rPr>
      <t>HERE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</si>
</sst>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&quot;$&quot;#,##0.00_);[Red]\(&quot;$&quot;#,##0.00\)"/>
    <numFmt numFmtId="165" formatCode="&quot;$&quot;#,##0.00"/>
    <numFmt numFmtId="166" formatCode="[&lt;=9999999]###\-####;\(###\)\ ###\-####"/>
    <numFmt numFmtId="167" formatCode="&quot;MVR &quot;#,##0.00"/>
    <numFmt numFmtId="168" formatCode="&quot;MVR &quot;#,##0.00_);[Red]\(&quot;$&quot;#,##0.00\)"/>
    <numFmt numFmtId="169" formatCode="&quot;MVR &quot;#,##0.00_);[Red]\(&quot;MVR &quot;#,##0.00\)"/>
  </numFmts>
  <fonts count="24">
    <font>
      <sz val="10"/>
      <color theme="1" tint="0.24994659260841701"/>
      <name val="Lucida Sans"/>
      <family val="2"/>
      <scheme val="minor"/>
    </font>
    <font>
      <sz val="11"/>
      <color theme="1"/>
      <name val="Lucida Sans"/>
      <family val="2"/>
      <scheme val="minor"/>
    </font>
    <font>
      <sz val="10"/>
      <color theme="1" tint="0.24994659260841701"/>
      <name val="Rockwell"/>
      <family val="2"/>
      <scheme val="major"/>
    </font>
    <font>
      <b/>
      <sz val="10"/>
      <color theme="1" tint="0.24994659260841701"/>
      <name val="Rockwell"/>
      <family val="2"/>
      <scheme val="major"/>
    </font>
    <font>
      <sz val="22"/>
      <color theme="3" tint="0.24994659260841701"/>
      <name val="Rockwell"/>
      <family val="2"/>
      <scheme val="major"/>
    </font>
    <font>
      <sz val="11"/>
      <color theme="1" tint="0.24994659260841701"/>
      <name val="Lucida Sans"/>
      <family val="2"/>
      <scheme val="minor"/>
    </font>
    <font>
      <sz val="11"/>
      <color theme="4" tint="-0.499984740745262"/>
      <name val="Lucida Sans"/>
      <family val="2"/>
      <scheme val="minor"/>
    </font>
    <font>
      <sz val="14"/>
      <color theme="0"/>
      <name val="Avenir light"/>
      <family val="2"/>
    </font>
    <font>
      <sz val="10"/>
      <color theme="1" tint="0.24994659260841701"/>
      <name val="Avenir Light"/>
      <family val="2"/>
    </font>
    <font>
      <sz val="12"/>
      <name val="Avenir Light"/>
      <family val="2"/>
    </font>
    <font>
      <b/>
      <sz val="12"/>
      <name val="Avenir Light"/>
      <family val="2"/>
    </font>
    <font>
      <b/>
      <sz val="10"/>
      <color theme="1" tint="0.24994659260841701"/>
      <name val="Avenir Light"/>
      <family val="2"/>
    </font>
    <font>
      <sz val="12"/>
      <color theme="1" tint="0.24994659260841701"/>
      <name val="Avenir Light"/>
      <family val="2"/>
    </font>
    <font>
      <b/>
      <sz val="12"/>
      <color theme="1" tint="0.24994659260841701"/>
      <name val="Avenir Light"/>
      <family val="2"/>
    </font>
    <font>
      <b/>
      <sz val="36"/>
      <color theme="0"/>
      <name val="Avenir Book"/>
      <family val="2"/>
    </font>
    <font>
      <b/>
      <sz val="36"/>
      <color rgb="FF00FFA8"/>
      <name val="Avenir Book"/>
      <family val="2"/>
    </font>
    <font>
      <sz val="12"/>
      <color theme="0"/>
      <name val="Avenir Light"/>
      <family val="2"/>
    </font>
    <font>
      <b/>
      <sz val="12"/>
      <color rgb="FF00FFA8"/>
      <name val="Avenir Light"/>
      <family val="2"/>
    </font>
    <font>
      <sz val="12"/>
      <color rgb="FF00FFA8"/>
      <name val="Avenir Light"/>
      <family val="2"/>
    </font>
    <font>
      <sz val="16"/>
      <color theme="0"/>
      <name val="Avenir Book"/>
      <family val="2"/>
    </font>
    <font>
      <u/>
      <sz val="10"/>
      <color theme="10"/>
      <name val="Lucida Sans"/>
      <family val="2"/>
      <scheme val="minor"/>
    </font>
    <font>
      <sz val="16"/>
      <color rgb="FF00FFA8"/>
      <name val="Avenir Book"/>
      <family val="2"/>
    </font>
    <font>
      <sz val="10"/>
      <color theme="0"/>
      <name val="Avenir Book"/>
      <family val="2"/>
    </font>
    <font>
      <sz val="10"/>
      <color rgb="FF00FFA8"/>
      <name val="Avenir Book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45184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7">
    <xf numFmtId="0" fontId="0" fillId="0" borderId="0"/>
    <xf numFmtId="0" fontId="4" fillId="0" borderId="1" applyNumberFormat="0" applyFill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166" fontId="6" fillId="0" borderId="0" applyFont="0" applyFill="0" applyBorder="0" applyAlignment="0" applyProtection="0"/>
    <xf numFmtId="14" fontId="6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7" fillId="3" borderId="4" xfId="3" applyFont="1" applyFill="1" applyBorder="1" applyAlignment="1">
      <alignment vertical="center"/>
    </xf>
    <xf numFmtId="0" fontId="7" fillId="3" borderId="7" xfId="3" applyFont="1" applyFill="1" applyBorder="1" applyAlignment="1">
      <alignment vertical="center"/>
    </xf>
    <xf numFmtId="0" fontId="8" fillId="0" borderId="0" xfId="2" applyFont="1" applyBorder="1" applyAlignment="1">
      <alignment vertical="center" wrapText="1"/>
    </xf>
    <xf numFmtId="0" fontId="8" fillId="0" borderId="0" xfId="0" applyFont="1"/>
    <xf numFmtId="0" fontId="9" fillId="2" borderId="4" xfId="2" applyFont="1" applyFill="1" applyBorder="1" applyAlignment="1">
      <alignment vertical="center"/>
    </xf>
    <xf numFmtId="0" fontId="8" fillId="0" borderId="0" xfId="2" applyFont="1" applyBorder="1" applyAlignment="1">
      <alignment vertical="center"/>
    </xf>
    <xf numFmtId="0" fontId="7" fillId="3" borderId="5" xfId="3" applyFont="1" applyFill="1" applyBorder="1" applyAlignment="1">
      <alignment vertical="center"/>
    </xf>
    <xf numFmtId="0" fontId="8" fillId="0" borderId="0" xfId="2" applyFont="1" applyBorder="1" applyAlignment="1">
      <alignment horizontal="left" vertical="center"/>
    </xf>
    <xf numFmtId="164" fontId="11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/>
    <xf numFmtId="165" fontId="12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7" fontId="12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/>
    </xf>
    <xf numFmtId="40" fontId="9" fillId="2" borderId="6" xfId="0" applyNumberFormat="1" applyFont="1" applyFill="1" applyBorder="1" applyAlignment="1">
      <alignment vertical="center"/>
    </xf>
    <xf numFmtId="169" fontId="10" fillId="4" borderId="6" xfId="0" applyNumberFormat="1" applyFont="1" applyFill="1" applyBorder="1" applyAlignment="1">
      <alignment vertical="center"/>
    </xf>
    <xf numFmtId="0" fontId="14" fillId="5" borderId="0" xfId="1" applyFont="1" applyFill="1" applyBorder="1" applyAlignment="1">
      <alignment horizontal="center" vertical="center"/>
    </xf>
    <xf numFmtId="0" fontId="16" fillId="5" borderId="6" xfId="2" applyFont="1" applyFill="1" applyBorder="1" applyAlignment="1">
      <alignment horizontal="left" vertical="center" wrapText="1" indent="1"/>
    </xf>
    <xf numFmtId="169" fontId="17" fillId="5" borderId="6" xfId="0" applyNumberFormat="1" applyFont="1" applyFill="1" applyBorder="1" applyAlignment="1">
      <alignment horizontal="right" vertical="center" indent="1"/>
    </xf>
    <xf numFmtId="0" fontId="18" fillId="5" borderId="6" xfId="2" applyFont="1" applyFill="1" applyBorder="1" applyAlignment="1">
      <alignment horizontal="left" vertical="center" wrapText="1" indent="1"/>
    </xf>
    <xf numFmtId="168" fontId="17" fillId="5" borderId="6" xfId="0" applyNumberFormat="1" applyFont="1" applyFill="1" applyBorder="1" applyAlignment="1">
      <alignment horizontal="right" vertical="center" indent="1"/>
    </xf>
    <xf numFmtId="0" fontId="19" fillId="5" borderId="0" xfId="2" applyFont="1" applyFill="1" applyBorder="1" applyAlignment="1">
      <alignment horizontal="center" vertical="center"/>
    </xf>
    <xf numFmtId="0" fontId="22" fillId="5" borderId="0" xfId="6" applyFont="1" applyFill="1" applyAlignment="1">
      <alignment horizontal="center" vertical="center" wrapText="1"/>
    </xf>
  </cellXfs>
  <cellStyles count="7">
    <cellStyle name="Date" xfId="5" xr:uid="{FE33F3B2-B201-45AD-A81E-81BCB12ED9D2}"/>
    <cellStyle name="Heading 1" xfId="1" builtinId="16" customBuiltin="1"/>
    <cellStyle name="Heading 2" xfId="2" builtinId="17" customBuiltin="1"/>
    <cellStyle name="Heading 3" xfId="3" builtinId="18" customBuiltin="1"/>
    <cellStyle name="Hyperlink" xfId="6" builtinId="8"/>
    <cellStyle name="Normal" xfId="0" builtinId="0" customBuiltin="1"/>
    <cellStyle name="Phone" xfId="4" xr:uid="{70E46558-98AC-446F-861A-54F270CBD905}"/>
  </cellStyles>
  <dxfs count="1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167" formatCode="&quot;MVR 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165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165" formatCode="&quot;$&quot;#,##0.00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167" formatCode="&quot;MVR 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165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165" formatCode="&quot;$&quot;#,##0.00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167" formatCode="&quot;MVR 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165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165" formatCode="&quot;$&quot;#,##0.00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167" formatCode="&quot;MVR 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165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165" formatCode="&quot;$&quot;#,##0.00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167" formatCode="&quot;MVR 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165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165" formatCode="&quot;$&quot;#,##0.00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167" formatCode="&quot;MVR 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165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165" formatCode="&quot;$&quot;#,##0.00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167" formatCode="&quot;MVR 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165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165" formatCode="&quot;$&quot;#,##0.00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167" formatCode="&quot;MVR 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165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165" formatCode="&quot;$&quot;#,##0.00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167" formatCode="&quot;MVR 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165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165" formatCode="&quot;$&quot;#,##0.00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167" formatCode="&quot;MVR 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165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165" formatCode="&quot;$&quot;#,##0.00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167" formatCode="&quot;MVR 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167" formatCode="&quot;MVR 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165" formatCode="&quot;$&quot;#,##0.00"/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numFmt numFmtId="165" formatCode="&quot;$&quot;#,##0.00"/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venir Light"/>
        <family val="2"/>
        <scheme val="none"/>
      </font>
      <alignment horizontal="general" vertical="center" textRotation="0" wrapText="0" indent="0" justifyLastLine="0" shrinkToFit="0" readingOrder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 val="0"/>
        <i val="0"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ill>
        <patternFill patternType="solid">
          <fgColor theme="2" tint="0.59996337778862885"/>
          <bgColor theme="0" tint="-4.9989318521683403E-2"/>
        </patternFill>
      </fill>
    </dxf>
    <dxf>
      <fill>
        <patternFill patternType="solid">
          <fgColor theme="2" tint="0.79995117038483843"/>
          <bgColor theme="2"/>
        </patternFill>
      </fill>
    </dxf>
    <dxf>
      <border>
        <top style="thin">
          <color theme="6" tint="-0.499984740745262"/>
        </top>
      </border>
    </dxf>
    <dxf>
      <font>
        <color theme="2" tint="0.79995117038483843"/>
      </font>
      <fill>
        <patternFill>
          <bgColor theme="6" tint="-0.499984740745262"/>
        </patternFill>
      </fill>
      <border>
        <top style="thick">
          <color theme="0"/>
        </top>
      </border>
    </dxf>
    <dxf>
      <font>
        <b val="0"/>
        <i val="0"/>
        <color auto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6" tint="-0.499984740745262"/>
        </bottom>
        <vertical/>
        <horizontal/>
      </border>
    </dxf>
  </dxfs>
  <tableStyles count="2" defaultTableStyle="TableStyleLight9" defaultPivotStyle="PivotStyleLight16">
    <tableStyle name="Address Book" pivot="0" count="5" xr9:uid="{00000000-0011-0000-FFFF-FFFF00000000}">
      <tableStyleElement type="wholeTable" dxfId="143"/>
      <tableStyleElement type="headerRow" dxfId="142"/>
      <tableStyleElement type="totalRow" dxfId="141"/>
      <tableStyleElement type="firstRowStripe" dxfId="140"/>
      <tableStyleElement type="secondRowStripe" dxfId="139"/>
    </tableStyle>
    <tableStyle name="Personal monthly budget" pivot="0" count="7" xr9:uid="{DF2684C2-C435-47FA-9646-E632C3AE8948}">
      <tableStyleElement type="wholeTable" dxfId="138"/>
      <tableStyleElement type="headerRow" dxfId="137"/>
      <tableStyleElement type="totalRow" dxfId="136"/>
      <tableStyleElement type="firstColumn" dxfId="135"/>
      <tableStyleElement type="lastColumn" dxfId="134"/>
      <tableStyleElement type="firstRowStripe" dxfId="133"/>
      <tableStyleElement type="firstColumnStripe" dxfId="132"/>
    </tableStyle>
  </tableStyles>
  <colors>
    <mruColors>
      <color rgb="FF00FFA8"/>
      <color rgb="FF0451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ousing" displayName="Housing" ref="B14:E25" totalsRowCount="1" headerRowDxfId="130" dataDxfId="128" totalsRowDxfId="129">
  <autoFilter ref="B14:E24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HOUSING" totalsRowLabel="Subtotal" dataDxfId="131" totalsRowDxfId="7"/>
    <tableColumn id="2" xr3:uid="{00000000-0010-0000-0000-000002000000}" name="Projected Cost" dataDxfId="80" totalsRowDxfId="6"/>
    <tableColumn id="3" xr3:uid="{00000000-0010-0000-0000-000003000000}" name="Actual Cost" dataDxfId="79" totalsRowDxfId="5"/>
    <tableColumn id="4" xr3:uid="{00000000-0010-0000-0000-000004000000}" name="Difference" totalsRowFunction="sum" dataDxfId="78" totalsRowDxfId="4">
      <calculatedColumnFormula>Housing[[#This Row],[Projected Cost]]-Housing[[#This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Pets" displayName="Pets" ref="B49:E55" totalsRowCount="1" headerRowDxfId="88" dataDxfId="86" totalsRowDxfId="87">
  <autoFilter ref="B49:E54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900-000001000000}" name="MEDICAL" totalsRowLabel="Subtotal" dataDxfId="89" totalsRowDxfId="15"/>
    <tableColumn id="2" xr3:uid="{00000000-0010-0000-0900-000002000000}" name="Projected Cost" dataDxfId="53" totalsRowDxfId="14"/>
    <tableColumn id="3" xr3:uid="{00000000-0010-0000-0900-000003000000}" name="Actual Cost" dataDxfId="52" totalsRowDxfId="13"/>
    <tableColumn id="4" xr3:uid="{00000000-0010-0000-0900-000004000000}" name="Difference" totalsRowFunction="sum" dataDxfId="51" totalsRowDxfId="12">
      <calculatedColumnFormula>Pets[[#This Row],[Projected Cost]]-Pets[[#This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Legal" displayName="Legal" ref="G52:J57" totalsRowCount="1" headerRowDxfId="84" dataDxfId="82" totalsRowDxfId="83">
  <autoFilter ref="G52:J56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A00-000001000000}" name="LEGAL" totalsRowLabel="Subtotal" dataDxfId="85" totalsRowDxfId="27"/>
    <tableColumn id="2" xr3:uid="{00000000-0010-0000-0A00-000002000000}" name="Projected Cost" dataDxfId="50" totalsRowDxfId="26"/>
    <tableColumn id="3" xr3:uid="{00000000-0010-0000-0A00-000003000000}" name="Actual Cost" dataDxfId="49" totalsRowDxfId="25"/>
    <tableColumn id="4" xr3:uid="{00000000-0010-0000-0A00-000004000000}" name="Difference" totalsRowFunction="sum" dataDxfId="48" totalsRowDxfId="24">
      <calculatedColumnFormula>Legal[[#This Row],[Projected Cost]]-Legal[[#This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PersonalCare" displayName="PersonalCare" ref="B57:E65" totalsRowCount="1" headerRowDxfId="30" dataDxfId="29" totalsRowDxfId="28">
  <autoFilter ref="B57:E64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B00-000001000000}" name="PERSONAL CARE" totalsRowLabel="Subtotal" dataDxfId="81" totalsRowDxfId="11"/>
    <tableColumn id="2" xr3:uid="{00000000-0010-0000-0B00-000002000000}" name="Projected Cost" dataDxfId="47" totalsRowDxfId="10"/>
    <tableColumn id="3" xr3:uid="{00000000-0010-0000-0B00-000003000000}" name="Actual Cost" dataDxfId="46" totalsRowDxfId="9"/>
    <tableColumn id="4" xr3:uid="{00000000-0010-0000-0B00-000004000000}" name="Difference" totalsRowFunction="sum" dataDxfId="45" totalsRowDxfId="8">
      <calculatedColumnFormula>PersonalCare[[#This Row],[Projected Cost]]-PersonalCare[[#This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Entertainment" displayName="Entertainment" ref="G14:J24" totalsRowCount="1" headerRowDxfId="126" dataDxfId="124" totalsRowDxfId="125" headerRowCellStyle="Normal">
  <autoFilter ref="G14:J23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ENTERTAINMENT" totalsRowLabel="Subtotal" dataDxfId="127" totalsRowDxfId="23"/>
    <tableColumn id="2" xr3:uid="{00000000-0010-0000-0100-000002000000}" name="Projected Cost" dataDxfId="77" totalsRowDxfId="22"/>
    <tableColumn id="3" xr3:uid="{00000000-0010-0000-0100-000003000000}" name="Actual Cost" dataDxfId="76" totalsRowDxfId="21"/>
    <tableColumn id="4" xr3:uid="{00000000-0010-0000-0100-000004000000}" name="Difference" totalsRowFunction="sum" dataDxfId="75" totalsRowDxfId="20">
      <calculatedColumnFormula>Entertainment[[#This Row],[Projected Cost]]-Entertainment[[#This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Loans" displayName="Loans" ref="G26:J33" totalsRowCount="1" headerRowDxfId="122" dataDxfId="120" totalsRowDxfId="121">
  <autoFilter ref="G26:J32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LOANS" totalsRowLabel="Subtotal" dataDxfId="123" totalsRowDxfId="3"/>
    <tableColumn id="2" xr3:uid="{00000000-0010-0000-0200-000002000000}" name="Projected Cost" dataDxfId="74" totalsRowDxfId="2"/>
    <tableColumn id="3" xr3:uid="{00000000-0010-0000-0200-000003000000}" name="Actual Cost" dataDxfId="73" totalsRowDxfId="1"/>
    <tableColumn id="4" xr3:uid="{00000000-0010-0000-0200-000004000000}" name="Difference" totalsRowFunction="sum" dataDxfId="72" totalsRowDxfId="0">
      <calculatedColumnFormula>Loans[[#This Row],[Projected Cost]]-Loans[[#This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ransportation" displayName="Transportation" ref="B27:E34" totalsRowCount="1" headerRowDxfId="118" dataDxfId="116" totalsRowDxfId="117">
  <autoFilter ref="B27:E33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TRANSPORTATION" totalsRowLabel="Subtotal" dataDxfId="119" totalsRowDxfId="34"/>
    <tableColumn id="2" xr3:uid="{00000000-0010-0000-0300-000002000000}" name="Projected Cost" dataDxfId="71" totalsRowDxfId="33"/>
    <tableColumn id="3" xr3:uid="{00000000-0010-0000-0300-000003000000}" name="Actual Cost" dataDxfId="70" totalsRowDxfId="32"/>
    <tableColumn id="4" xr3:uid="{00000000-0010-0000-0300-000004000000}" name="Difference" totalsRowFunction="sum" dataDxfId="69" totalsRowDxfId="31">
      <calculatedColumnFormula>Transportation[[#This Row],[Projected Cost]]-Transportation[[#This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Insurance" displayName="Insurance" ref="B36:E41" totalsRowCount="1" headerRowDxfId="111" dataDxfId="109" totalsRowDxfId="110">
  <autoFilter ref="B36:E40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400-000001000000}" name="INSURANCE" totalsRowLabel="Subtotal" dataDxfId="115" totalsRowDxfId="114"/>
    <tableColumn id="2" xr3:uid="{00000000-0010-0000-0400-000002000000}" name="Projected Cost" dataDxfId="68" totalsRowDxfId="113"/>
    <tableColumn id="3" xr3:uid="{00000000-0010-0000-0400-000003000000}" name="Actual Cost" dataDxfId="67" totalsRowDxfId="112"/>
    <tableColumn id="4" xr3:uid="{00000000-0010-0000-0400-000004000000}" name="Difference" totalsRowFunction="sum" dataDxfId="66" totalsRowDxfId="44">
      <calculatedColumnFormula>Insurance[[#This Row],[Projected Cost]]-Insurance[[#This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xes" displayName="Taxes" ref="G35:J38" totalsRowCount="1" headerRowDxfId="107" dataDxfId="105" totalsRowDxfId="106">
  <autoFilter ref="G35:J37" xr:uid="{00000000-0009-0000-0100-000006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500-000001000000}" name="TAXES" totalsRowLabel="Subtotal" dataDxfId="108" totalsRowDxfId="38"/>
    <tableColumn id="2" xr3:uid="{00000000-0010-0000-0500-000002000000}" name="Projected Cost" dataDxfId="65" totalsRowDxfId="37"/>
    <tableColumn id="3" xr3:uid="{00000000-0010-0000-0500-000003000000}" name="Actual Cost" dataDxfId="64" totalsRowDxfId="36"/>
    <tableColumn id="4" xr3:uid="{00000000-0010-0000-0500-000004000000}" name="Difference" totalsRowFunction="sum" dataDxfId="63" totalsRowDxfId="35">
      <calculatedColumnFormula>Taxes[[#This Row],[Projected Cost]]-Taxes[[#This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axes Costs in this table. Difference is auto calculated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Savings" displayName="Savings" ref="G40:J44" totalsRowCount="1" headerRowDxfId="103" dataDxfId="101" totalsRowDxfId="102">
  <autoFilter ref="G40:J43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600-000001000000}" name="SAVINGS OR INVESTMENTS" totalsRowLabel="Subtotal" dataDxfId="104" totalsRowDxfId="42"/>
    <tableColumn id="2" xr3:uid="{00000000-0010-0000-0600-000002000000}" name="Projected Cost" dataDxfId="62" totalsRowDxfId="41"/>
    <tableColumn id="3" xr3:uid="{00000000-0010-0000-0600-000003000000}" name="Actual Cost" dataDxfId="61" totalsRowDxfId="40"/>
    <tableColumn id="4" xr3:uid="{00000000-0010-0000-0600-000004000000}" name="Difference" totalsRowFunction="sum" dataDxfId="60" totalsRowDxfId="39">
      <calculatedColumnFormula>Savings[[#This Row],[Projected Cost]]-Savings[[#This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Food" displayName="Food" ref="B43:E47" totalsRowCount="1" headerRowDxfId="99" dataDxfId="97" totalsRowDxfId="98">
  <autoFilter ref="B43:E46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700-000001000000}" name="FOOD" totalsRowLabel="Subtotal" dataDxfId="100" totalsRowDxfId="19"/>
    <tableColumn id="2" xr3:uid="{00000000-0010-0000-0700-000002000000}" name="Projected Cost" dataDxfId="59" totalsRowDxfId="18"/>
    <tableColumn id="3" xr3:uid="{00000000-0010-0000-0700-000003000000}" name="Actual Cost" dataDxfId="58" totalsRowDxfId="17"/>
    <tableColumn id="4" xr3:uid="{00000000-0010-0000-0700-000004000000}" name="Difference" totalsRowFunction="sum" dataDxfId="57" totalsRowDxfId="16">
      <calculatedColumnFormula>Food[[#This Row],[Projected Cost]]-Food[[#This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Gifts" displayName="Gifts" ref="G46:J50" totalsRowCount="1" headerRowDxfId="92" dataDxfId="90" totalsRowDxfId="91">
  <autoFilter ref="G46:J49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800-000001000000}" name="GIFTS AND DONATIONS" totalsRowLabel="Subtotal" dataDxfId="96" totalsRowDxfId="95"/>
    <tableColumn id="2" xr3:uid="{00000000-0010-0000-0800-000002000000}" name="Projected Cost" dataDxfId="56" totalsRowDxfId="94"/>
    <tableColumn id="3" xr3:uid="{00000000-0010-0000-0800-000003000000}" name="Actual Cost" dataDxfId="55" totalsRowDxfId="93"/>
    <tableColumn id="4" xr3:uid="{00000000-0010-0000-0800-000004000000}" name="Difference" totalsRowFunction="sum" dataDxfId="54" totalsRowDxfId="43">
      <calculatedColumnFormula>Gifts[[#This Row],[Projected Cost]]-Gifts[[#This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heme/theme1.xml><?xml version="1.0" encoding="utf-8"?>
<a:theme xmlns:a="http://schemas.openxmlformats.org/drawingml/2006/main" name="Personal">
  <a:themeElements>
    <a:clrScheme name="Rainbow">
      <a:dk1>
        <a:srgbClr val="000000"/>
      </a:dk1>
      <a:lt1>
        <a:srgbClr val="FFFFFF"/>
      </a:lt1>
      <a:dk2>
        <a:srgbClr val="7E8083"/>
      </a:dk2>
      <a:lt2>
        <a:srgbClr val="E4E5E6"/>
      </a:lt2>
      <a:accent1>
        <a:srgbClr val="7AC143"/>
      </a:accent1>
      <a:accent2>
        <a:srgbClr val="00853E"/>
      </a:accent2>
      <a:accent3>
        <a:srgbClr val="00ADEE"/>
      </a:accent3>
      <a:accent4>
        <a:srgbClr val="FFC000"/>
      </a:accent4>
      <a:accent5>
        <a:srgbClr val="F47920"/>
      </a:accent5>
      <a:accent6>
        <a:srgbClr val="E51937"/>
      </a:accent6>
      <a:hlink>
        <a:srgbClr val="F47920"/>
      </a:hlink>
      <a:folHlink>
        <a:srgbClr val="954F72"/>
      </a:folHlink>
    </a:clrScheme>
    <a:fontScheme name="Custom 2">
      <a:majorFont>
        <a:latin typeface="Rockwell"/>
        <a:ea typeface=""/>
        <a:cs typeface=""/>
      </a:majorFont>
      <a:minorFont>
        <a:latin typeface="Lucida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aarikoba.com/budgeting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CF256-A10A-4A5C-8FB4-95F27AB5BFA3}">
  <sheetPr>
    <tabColor theme="9" tint="-0.499984740745262"/>
  </sheetPr>
  <dimension ref="B1:B5"/>
  <sheetViews>
    <sheetView showGridLines="0" zoomScale="176" workbookViewId="0">
      <selection activeCell="B2" sqref="B2"/>
    </sheetView>
  </sheetViews>
  <sheetFormatPr baseColWidth="10" defaultColWidth="8.83203125" defaultRowHeight="13"/>
  <cols>
    <col min="1" max="1" width="2.33203125" customWidth="1"/>
    <col min="2" max="2" width="80.6640625" customWidth="1"/>
    <col min="3" max="3" width="2.6640625" customWidth="1"/>
  </cols>
  <sheetData>
    <row r="1" spans="2:2" s="3" customFormat="1" ht="30" customHeight="1">
      <c r="B1" s="28" t="s">
        <v>78</v>
      </c>
    </row>
    <row r="2" spans="2:2" ht="48.5" customHeight="1">
      <c r="B2" s="2" t="s">
        <v>76</v>
      </c>
    </row>
    <row r="3" spans="2:2" ht="34.25" customHeight="1">
      <c r="B3" s="2" t="s">
        <v>77</v>
      </c>
    </row>
    <row r="5" spans="2:2" ht="16">
      <c r="B5" s="29" t="s">
        <v>79</v>
      </c>
    </row>
  </sheetData>
  <hyperlinks>
    <hyperlink ref="B5" r:id="rId1" xr:uid="{AE5693F4-F5AA-D44C-A7FC-98C6FD05DA23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B1:J70"/>
  <sheetViews>
    <sheetView showGridLines="0" tabSelected="1" zoomScaleNormal="100" workbookViewId="0">
      <selection activeCell="L10" sqref="L10"/>
    </sheetView>
  </sheetViews>
  <sheetFormatPr baseColWidth="10" defaultColWidth="8.83203125" defaultRowHeight="13"/>
  <cols>
    <col min="1" max="1" width="2.33203125" customWidth="1"/>
    <col min="2" max="2" width="30.6640625" customWidth="1"/>
    <col min="3" max="3" width="15.83203125" customWidth="1"/>
    <col min="4" max="4" width="12.83203125" customWidth="1"/>
    <col min="5" max="5" width="12.5" customWidth="1"/>
    <col min="6" max="6" width="2.6640625" customWidth="1"/>
    <col min="7" max="7" width="30.6640625" customWidth="1"/>
    <col min="8" max="8" width="17.5" customWidth="1"/>
    <col min="9" max="9" width="12.83203125" customWidth="1"/>
    <col min="10" max="10" width="19.5" customWidth="1"/>
    <col min="11" max="11" width="2.6640625" customWidth="1"/>
  </cols>
  <sheetData>
    <row r="1" spans="2:10" s="1" customFormat="1" ht="14"/>
    <row r="2" spans="2:10" s="1" customFormat="1" ht="71.25" customHeight="1">
      <c r="B2" s="23" t="s">
        <v>59</v>
      </c>
      <c r="C2" s="23"/>
      <c r="D2" s="23"/>
      <c r="E2" s="23"/>
      <c r="F2" s="23"/>
      <c r="G2" s="23"/>
      <c r="H2" s="23"/>
      <c r="I2" s="23"/>
      <c r="J2" s="23"/>
    </row>
    <row r="4" spans="2:10" s="7" customFormat="1" ht="25" customHeight="1">
      <c r="B4" s="4" t="s">
        <v>36</v>
      </c>
      <c r="C4" s="5"/>
      <c r="D4" s="6"/>
      <c r="E4" s="24" t="s">
        <v>38</v>
      </c>
      <c r="F4" s="24"/>
      <c r="G4" s="24"/>
      <c r="H4" s="25">
        <f>C7-J59</f>
        <v>3229</v>
      </c>
    </row>
    <row r="5" spans="2:10" s="7" customFormat="1" ht="25" customHeight="1">
      <c r="B5" s="8" t="s">
        <v>0</v>
      </c>
      <c r="C5" s="21">
        <v>15000</v>
      </c>
      <c r="E5" s="24"/>
      <c r="F5" s="24"/>
      <c r="G5" s="24"/>
      <c r="H5" s="25"/>
      <c r="I5" s="9"/>
    </row>
    <row r="6" spans="2:10" s="7" customFormat="1" ht="25" customHeight="1">
      <c r="B6" s="8" t="s">
        <v>1</v>
      </c>
      <c r="C6" s="21">
        <v>2000</v>
      </c>
      <c r="E6" s="24" t="s">
        <v>39</v>
      </c>
      <c r="F6" s="24"/>
      <c r="G6" s="24"/>
      <c r="H6" s="25">
        <f>C12-J61</f>
        <v>3750</v>
      </c>
      <c r="I6" s="9"/>
    </row>
    <row r="7" spans="2:10" s="7" customFormat="1" ht="25" customHeight="1">
      <c r="B7" s="8" t="s">
        <v>2</v>
      </c>
      <c r="C7" s="22">
        <f>SUM(C5:C6)</f>
        <v>17000</v>
      </c>
      <c r="E7" s="24"/>
      <c r="F7" s="24"/>
      <c r="G7" s="24"/>
      <c r="H7" s="25"/>
      <c r="I7" s="9"/>
    </row>
    <row r="8" spans="2:10" s="7" customFormat="1" ht="25" customHeight="1">
      <c r="E8" s="24" t="s">
        <v>40</v>
      </c>
      <c r="F8" s="24"/>
      <c r="G8" s="24"/>
      <c r="H8" s="25">
        <f>H6-H4</f>
        <v>521</v>
      </c>
      <c r="I8" s="9"/>
    </row>
    <row r="9" spans="2:10" s="7" customFormat="1" ht="25" customHeight="1">
      <c r="B9" s="4" t="s">
        <v>37</v>
      </c>
      <c r="C9" s="10"/>
      <c r="D9" s="6"/>
      <c r="E9" s="24"/>
      <c r="F9" s="24"/>
      <c r="G9" s="24"/>
      <c r="H9" s="25"/>
      <c r="I9" s="11"/>
    </row>
    <row r="10" spans="2:10" s="7" customFormat="1" ht="25" customHeight="1">
      <c r="B10" s="8" t="s">
        <v>0</v>
      </c>
      <c r="C10" s="21">
        <v>12000</v>
      </c>
      <c r="I10" s="9"/>
    </row>
    <row r="11" spans="2:10" s="7" customFormat="1" ht="25" customHeight="1">
      <c r="B11" s="8" t="s">
        <v>1</v>
      </c>
      <c r="C11" s="21">
        <v>1000</v>
      </c>
      <c r="E11" s="9"/>
      <c r="H11" s="12"/>
      <c r="I11" s="9"/>
    </row>
    <row r="12" spans="2:10" s="7" customFormat="1" ht="25" customHeight="1">
      <c r="B12" s="8" t="s">
        <v>2</v>
      </c>
      <c r="C12" s="22">
        <f>SUM(C10:C11)</f>
        <v>13000</v>
      </c>
    </row>
    <row r="13" spans="2:10" s="7" customFormat="1" ht="15"/>
    <row r="14" spans="2:10" s="7" customFormat="1" ht="25" customHeight="1">
      <c r="B14" s="13" t="s">
        <v>3</v>
      </c>
      <c r="C14" s="13" t="s">
        <v>4</v>
      </c>
      <c r="D14" s="13" t="s">
        <v>5</v>
      </c>
      <c r="E14" s="13" t="s">
        <v>6</v>
      </c>
      <c r="F14" s="14"/>
      <c r="G14" s="13" t="s">
        <v>7</v>
      </c>
      <c r="H14" s="13" t="s">
        <v>4</v>
      </c>
      <c r="I14" s="13" t="s">
        <v>5</v>
      </c>
      <c r="J14" s="13" t="s">
        <v>6</v>
      </c>
    </row>
    <row r="15" spans="2:10" s="7" customFormat="1" ht="25" customHeight="1">
      <c r="B15" s="13" t="s">
        <v>44</v>
      </c>
      <c r="C15" s="20">
        <v>5000</v>
      </c>
      <c r="D15" s="20">
        <v>4000</v>
      </c>
      <c r="E15" s="20">
        <f>Housing[[#This Row],[Projected Cost]]-Housing[[#This Row],[Actual Cost]]</f>
        <v>1000</v>
      </c>
      <c r="F15" s="14"/>
      <c r="G15" s="13" t="s">
        <v>60</v>
      </c>
      <c r="H15" s="20">
        <v>150</v>
      </c>
      <c r="I15" s="20">
        <v>150</v>
      </c>
      <c r="J15" s="20">
        <f>Entertainment[[#This Row],[Projected Cost]]-Entertainment[[#This Row],[Actual Cost]]</f>
        <v>0</v>
      </c>
    </row>
    <row r="16" spans="2:10" s="7" customFormat="1" ht="25" customHeight="1">
      <c r="B16" s="13" t="s">
        <v>8</v>
      </c>
      <c r="C16" s="20">
        <v>371</v>
      </c>
      <c r="D16" s="20">
        <v>400</v>
      </c>
      <c r="E16" s="20">
        <f>Housing[[#This Row],[Projected Cost]]-Housing[[#This Row],[Actual Cost]]</f>
        <v>-29</v>
      </c>
      <c r="F16" s="14"/>
      <c r="G16" s="13" t="s">
        <v>61</v>
      </c>
      <c r="H16" s="20">
        <v>100</v>
      </c>
      <c r="I16" s="20">
        <v>100</v>
      </c>
      <c r="J16" s="20">
        <f>Entertainment[[#This Row],[Projected Cost]]-Entertainment[[#This Row],[Actual Cost]]</f>
        <v>0</v>
      </c>
    </row>
    <row r="17" spans="2:10" s="7" customFormat="1" ht="25" customHeight="1">
      <c r="B17" s="13" t="s">
        <v>9</v>
      </c>
      <c r="C17" s="20">
        <v>400</v>
      </c>
      <c r="D17" s="20">
        <v>600</v>
      </c>
      <c r="E17" s="20">
        <f>Housing[[#This Row],[Projected Cost]]-Housing[[#This Row],[Actual Cost]]</f>
        <v>-200</v>
      </c>
      <c r="F17" s="14"/>
      <c r="G17" s="13" t="s">
        <v>73</v>
      </c>
      <c r="H17" s="20">
        <v>200</v>
      </c>
      <c r="I17" s="20">
        <v>0</v>
      </c>
      <c r="J17" s="20">
        <f>Entertainment[[#This Row],[Projected Cost]]-Entertainment[[#This Row],[Actual Cost]]</f>
        <v>200</v>
      </c>
    </row>
    <row r="18" spans="2:10" s="7" customFormat="1" ht="25" customHeight="1">
      <c r="B18" s="13" t="s">
        <v>10</v>
      </c>
      <c r="C18" s="20">
        <v>50</v>
      </c>
      <c r="D18" s="20">
        <v>50</v>
      </c>
      <c r="E18" s="20">
        <f>Housing[[#This Row],[Projected Cost]]-Housing[[#This Row],[Actual Cost]]</f>
        <v>0</v>
      </c>
      <c r="F18" s="14"/>
      <c r="G18" s="13" t="s">
        <v>74</v>
      </c>
      <c r="H18" s="20"/>
      <c r="I18" s="20"/>
      <c r="J18" s="20">
        <f>Entertainment[[#This Row],[Projected Cost]]-Entertainment[[#This Row],[Actual Cost]]</f>
        <v>0</v>
      </c>
    </row>
    <row r="19" spans="2:10" s="7" customFormat="1" ht="25" customHeight="1">
      <c r="B19" s="13" t="s">
        <v>45</v>
      </c>
      <c r="C19" s="20">
        <v>200</v>
      </c>
      <c r="D19" s="20">
        <v>300</v>
      </c>
      <c r="E19" s="20">
        <f>Housing[[#This Row],[Projected Cost]]-Housing[[#This Row],[Actual Cost]]</f>
        <v>-100</v>
      </c>
      <c r="F19" s="14"/>
      <c r="G19" s="13" t="s">
        <v>11</v>
      </c>
      <c r="H19" s="20"/>
      <c r="I19" s="20"/>
      <c r="J19" s="20">
        <f>Entertainment[[#This Row],[Projected Cost]]-Entertainment[[#This Row],[Actual Cost]]</f>
        <v>0</v>
      </c>
    </row>
    <row r="20" spans="2:10" s="7" customFormat="1" ht="25" customHeight="1">
      <c r="B20" s="13" t="s">
        <v>46</v>
      </c>
      <c r="C20" s="20">
        <v>350</v>
      </c>
      <c r="D20" s="20">
        <v>350</v>
      </c>
      <c r="E20" s="20">
        <f>Housing[[#This Row],[Projected Cost]]-Housing[[#This Row],[Actual Cost]]</f>
        <v>0</v>
      </c>
      <c r="F20" s="14"/>
      <c r="G20" s="13" t="s">
        <v>12</v>
      </c>
      <c r="H20" s="20"/>
      <c r="I20" s="20"/>
      <c r="J20" s="20">
        <f>Entertainment[[#This Row],[Projected Cost]]-Entertainment[[#This Row],[Actual Cost]]</f>
        <v>0</v>
      </c>
    </row>
    <row r="21" spans="2:10" s="7" customFormat="1" ht="25" customHeight="1">
      <c r="B21" s="13" t="s">
        <v>47</v>
      </c>
      <c r="C21" s="20">
        <v>100</v>
      </c>
      <c r="D21" s="20">
        <v>100</v>
      </c>
      <c r="E21" s="20">
        <f>Housing[[#This Row],[Projected Cost]]-Housing[[#This Row],[Actual Cost]]</f>
        <v>0</v>
      </c>
      <c r="F21" s="14"/>
      <c r="G21" s="13" t="s">
        <v>12</v>
      </c>
      <c r="H21" s="20"/>
      <c r="I21" s="20"/>
      <c r="J21" s="20">
        <f>Entertainment[[#This Row],[Projected Cost]]-Entertainment[[#This Row],[Actual Cost]]</f>
        <v>0</v>
      </c>
    </row>
    <row r="22" spans="2:10" s="7" customFormat="1" ht="25" customHeight="1">
      <c r="B22" s="13" t="s">
        <v>48</v>
      </c>
      <c r="C22" s="20">
        <v>100</v>
      </c>
      <c r="D22" s="20">
        <v>0</v>
      </c>
      <c r="E22" s="20">
        <f>Housing[[#This Row],[Projected Cost]]-Housing[[#This Row],[Actual Cost]]</f>
        <v>100</v>
      </c>
      <c r="F22" s="14"/>
      <c r="G22" s="13" t="s">
        <v>12</v>
      </c>
      <c r="H22" s="20"/>
      <c r="I22" s="20"/>
      <c r="J22" s="20">
        <f>Entertainment[[#This Row],[Projected Cost]]-Entertainment[[#This Row],[Actual Cost]]</f>
        <v>0</v>
      </c>
    </row>
    <row r="23" spans="2:10" s="7" customFormat="1" ht="25" customHeight="1">
      <c r="B23" s="13" t="s">
        <v>49</v>
      </c>
      <c r="C23" s="20">
        <v>500</v>
      </c>
      <c r="D23" s="20">
        <v>600</v>
      </c>
      <c r="E23" s="20">
        <f>Housing[[#This Row],[Projected Cost]]-Housing[[#This Row],[Actual Cost]]</f>
        <v>-100</v>
      </c>
      <c r="F23" s="14"/>
      <c r="G23" s="13" t="s">
        <v>12</v>
      </c>
      <c r="H23" s="20"/>
      <c r="I23" s="20"/>
      <c r="J23" s="20">
        <f>Entertainment[[#This Row],[Projected Cost]]-Entertainment[[#This Row],[Actual Cost]]</f>
        <v>0</v>
      </c>
    </row>
    <row r="24" spans="2:10" s="7" customFormat="1" ht="25" customHeight="1">
      <c r="B24" s="13" t="s">
        <v>12</v>
      </c>
      <c r="C24" s="20"/>
      <c r="D24" s="20"/>
      <c r="E24" s="20">
        <f>Housing[[#This Row],[Projected Cost]]-Housing[[#This Row],[Actual Cost]]</f>
        <v>0</v>
      </c>
      <c r="F24" s="14"/>
      <c r="G24" s="16" t="s">
        <v>35</v>
      </c>
      <c r="H24" s="15"/>
      <c r="I24" s="15"/>
      <c r="J24" s="19">
        <f>SUBTOTAL(109,Entertainment[Difference])</f>
        <v>200</v>
      </c>
    </row>
    <row r="25" spans="2:10" s="7" customFormat="1" ht="25" customHeight="1">
      <c r="B25" s="16" t="s">
        <v>35</v>
      </c>
      <c r="C25" s="15"/>
      <c r="D25" s="15"/>
      <c r="E25" s="19">
        <f>SUBTOTAL(109,Housing[Difference])</f>
        <v>671</v>
      </c>
      <c r="F25" s="14"/>
      <c r="G25" s="17"/>
      <c r="H25" s="17"/>
      <c r="I25" s="17"/>
      <c r="J25" s="17"/>
    </row>
    <row r="26" spans="2:10" s="7" customFormat="1" ht="25" customHeight="1">
      <c r="B26" s="17"/>
      <c r="C26" s="17"/>
      <c r="D26" s="17"/>
      <c r="E26" s="17"/>
      <c r="F26" s="14"/>
      <c r="G26" s="13" t="s">
        <v>13</v>
      </c>
      <c r="H26" s="13" t="s">
        <v>4</v>
      </c>
      <c r="I26" s="13" t="s">
        <v>5</v>
      </c>
      <c r="J26" s="13" t="s">
        <v>6</v>
      </c>
    </row>
    <row r="27" spans="2:10" s="7" customFormat="1" ht="25" customHeight="1">
      <c r="B27" s="13" t="s">
        <v>14</v>
      </c>
      <c r="C27" s="13" t="s">
        <v>4</v>
      </c>
      <c r="D27" s="13" t="s">
        <v>5</v>
      </c>
      <c r="E27" s="13" t="s">
        <v>6</v>
      </c>
      <c r="F27" s="14"/>
      <c r="G27" s="13" t="s">
        <v>15</v>
      </c>
      <c r="H27" s="20">
        <v>0</v>
      </c>
      <c r="I27" s="20">
        <v>0</v>
      </c>
      <c r="J27" s="20">
        <f>Loans[[#This Row],[Projected Cost]]-Loans[[#This Row],[Actual Cost]]</f>
        <v>0</v>
      </c>
    </row>
    <row r="28" spans="2:10" s="7" customFormat="1" ht="25" customHeight="1">
      <c r="B28" s="13" t="s">
        <v>50</v>
      </c>
      <c r="C28" s="20"/>
      <c r="D28" s="20"/>
      <c r="E28" s="20">
        <f>Transportation[[#This Row],[Projected Cost]]-Transportation[[#This Row],[Actual Cost]]</f>
        <v>0</v>
      </c>
      <c r="F28" s="14"/>
      <c r="G28" s="13" t="s">
        <v>16</v>
      </c>
      <c r="H28" s="20">
        <v>3000</v>
      </c>
      <c r="I28" s="20">
        <v>0</v>
      </c>
      <c r="J28" s="20">
        <f>Loans[[#This Row],[Projected Cost]]-Loans[[#This Row],[Actual Cost]]</f>
        <v>3000</v>
      </c>
    </row>
    <row r="29" spans="2:10" s="7" customFormat="1" ht="25" customHeight="1">
      <c r="B29" s="13" t="s">
        <v>58</v>
      </c>
      <c r="C29" s="20"/>
      <c r="D29" s="20"/>
      <c r="E29" s="20">
        <f>Transportation[[#This Row],[Projected Cost]]-Transportation[[#This Row],[Actual Cost]]</f>
        <v>0</v>
      </c>
      <c r="F29" s="14"/>
      <c r="G29" s="13" t="s">
        <v>75</v>
      </c>
      <c r="H29" s="20"/>
      <c r="I29" s="20"/>
      <c r="J29" s="20">
        <f>Loans[[#This Row],[Projected Cost]]-Loans[[#This Row],[Actual Cost]]</f>
        <v>0</v>
      </c>
    </row>
    <row r="30" spans="2:10" s="7" customFormat="1" ht="25" customHeight="1">
      <c r="B30" s="13" t="s">
        <v>51</v>
      </c>
      <c r="C30" s="20"/>
      <c r="D30" s="20"/>
      <c r="E30" s="20">
        <f>Transportation[[#This Row],[Projected Cost]]-Transportation[[#This Row],[Actual Cost]]</f>
        <v>0</v>
      </c>
      <c r="F30" s="14"/>
      <c r="G30" s="13" t="s">
        <v>17</v>
      </c>
      <c r="H30" s="20"/>
      <c r="I30" s="20"/>
      <c r="J30" s="20">
        <f>Loans[[#This Row],[Projected Cost]]-Loans[[#This Row],[Actual Cost]]</f>
        <v>0</v>
      </c>
    </row>
    <row r="31" spans="2:10" s="7" customFormat="1" ht="25" customHeight="1">
      <c r="B31" s="13" t="s">
        <v>52</v>
      </c>
      <c r="C31" s="20"/>
      <c r="D31" s="20"/>
      <c r="E31" s="20">
        <f>Transportation[[#This Row],[Projected Cost]]-Transportation[[#This Row],[Actual Cost]]</f>
        <v>0</v>
      </c>
      <c r="F31" s="14"/>
      <c r="G31" s="13" t="s">
        <v>17</v>
      </c>
      <c r="H31" s="20"/>
      <c r="I31" s="20"/>
      <c r="J31" s="20">
        <f>Loans[[#This Row],[Projected Cost]]-Loans[[#This Row],[Actual Cost]]</f>
        <v>0</v>
      </c>
    </row>
    <row r="32" spans="2:10" s="7" customFormat="1" ht="25" customHeight="1">
      <c r="B32" s="13" t="s">
        <v>18</v>
      </c>
      <c r="C32" s="20"/>
      <c r="D32" s="20"/>
      <c r="E32" s="20">
        <f>Transportation[[#This Row],[Projected Cost]]-Transportation[[#This Row],[Actual Cost]]</f>
        <v>0</v>
      </c>
      <c r="F32" s="14"/>
      <c r="G32" s="13" t="s">
        <v>12</v>
      </c>
      <c r="H32" s="20"/>
      <c r="I32" s="20"/>
      <c r="J32" s="20">
        <f>Loans[[#This Row],[Projected Cost]]-Loans[[#This Row],[Actual Cost]]</f>
        <v>0</v>
      </c>
    </row>
    <row r="33" spans="2:10" s="7" customFormat="1" ht="25" customHeight="1">
      <c r="B33" s="13" t="s">
        <v>12</v>
      </c>
      <c r="C33" s="20"/>
      <c r="D33" s="20"/>
      <c r="E33" s="20">
        <f>Transportation[[#This Row],[Projected Cost]]-Transportation[[#This Row],[Actual Cost]]</f>
        <v>0</v>
      </c>
      <c r="F33" s="14"/>
      <c r="G33" s="16" t="s">
        <v>35</v>
      </c>
      <c r="H33" s="15"/>
      <c r="I33" s="15"/>
      <c r="J33" s="19">
        <f>SUBTOTAL(109,Loans[Difference])</f>
        <v>3000</v>
      </c>
    </row>
    <row r="34" spans="2:10" s="7" customFormat="1" ht="25" customHeight="1">
      <c r="B34" s="16" t="s">
        <v>35</v>
      </c>
      <c r="C34" s="15"/>
      <c r="D34" s="15"/>
      <c r="E34" s="19">
        <f>SUBTOTAL(109,Transportation[Difference])</f>
        <v>0</v>
      </c>
      <c r="F34" s="14"/>
      <c r="G34" s="17"/>
      <c r="H34" s="17"/>
      <c r="I34" s="17"/>
      <c r="J34" s="17"/>
    </row>
    <row r="35" spans="2:10" s="7" customFormat="1" ht="25" customHeight="1">
      <c r="B35" s="17"/>
      <c r="C35" s="17"/>
      <c r="D35" s="17"/>
      <c r="E35" s="17"/>
      <c r="F35" s="14"/>
      <c r="G35" s="13" t="s">
        <v>19</v>
      </c>
      <c r="H35" s="13" t="s">
        <v>4</v>
      </c>
      <c r="I35" s="13" t="s">
        <v>5</v>
      </c>
      <c r="J35" s="13" t="s">
        <v>6</v>
      </c>
    </row>
    <row r="36" spans="2:10" s="7" customFormat="1" ht="25" customHeight="1">
      <c r="B36" s="13" t="s">
        <v>20</v>
      </c>
      <c r="C36" s="13" t="s">
        <v>4</v>
      </c>
      <c r="D36" s="13" t="s">
        <v>5</v>
      </c>
      <c r="E36" s="13" t="s">
        <v>6</v>
      </c>
      <c r="F36" s="14"/>
      <c r="G36" s="13" t="s">
        <v>57</v>
      </c>
      <c r="H36" s="20"/>
      <c r="I36" s="20"/>
      <c r="J36" s="20">
        <f>Taxes[[#This Row],[Projected Cost]]-Taxes[[#This Row],[Actual Cost]]</f>
        <v>0</v>
      </c>
    </row>
    <row r="37" spans="2:10" s="7" customFormat="1" ht="25" customHeight="1">
      <c r="B37" s="13" t="s">
        <v>21</v>
      </c>
      <c r="C37" s="20"/>
      <c r="D37" s="20"/>
      <c r="E37" s="20">
        <f>Insurance[[#This Row],[Projected Cost]]-Insurance[[#This Row],[Actual Cost]]</f>
        <v>0</v>
      </c>
      <c r="F37" s="14"/>
      <c r="G37" s="13" t="s">
        <v>12</v>
      </c>
      <c r="H37" s="20"/>
      <c r="I37" s="20"/>
      <c r="J37" s="20">
        <f>Taxes[[#This Row],[Projected Cost]]-Taxes[[#This Row],[Actual Cost]]</f>
        <v>0</v>
      </c>
    </row>
    <row r="38" spans="2:10" s="7" customFormat="1" ht="25" customHeight="1">
      <c r="B38" s="13" t="s">
        <v>22</v>
      </c>
      <c r="C38" s="20"/>
      <c r="D38" s="20"/>
      <c r="E38" s="20">
        <f>Insurance[[#This Row],[Projected Cost]]-Insurance[[#This Row],[Actual Cost]]</f>
        <v>0</v>
      </c>
      <c r="F38" s="14"/>
      <c r="G38" s="16" t="s">
        <v>35</v>
      </c>
      <c r="H38" s="15"/>
      <c r="I38" s="15"/>
      <c r="J38" s="19">
        <f>SUBTOTAL(109,Taxes[Difference])</f>
        <v>0</v>
      </c>
    </row>
    <row r="39" spans="2:10" s="7" customFormat="1" ht="25" customHeight="1">
      <c r="B39" s="13" t="s">
        <v>23</v>
      </c>
      <c r="C39" s="20"/>
      <c r="D39" s="20"/>
      <c r="E39" s="20">
        <f>Insurance[[#This Row],[Projected Cost]]-Insurance[[#This Row],[Actual Cost]]</f>
        <v>0</v>
      </c>
      <c r="F39" s="14"/>
      <c r="G39" s="17"/>
      <c r="H39" s="17"/>
      <c r="I39" s="17"/>
      <c r="J39" s="17"/>
    </row>
    <row r="40" spans="2:10" s="7" customFormat="1" ht="25" customHeight="1">
      <c r="B40" s="13" t="s">
        <v>12</v>
      </c>
      <c r="C40" s="20"/>
      <c r="D40" s="20"/>
      <c r="E40" s="20">
        <f>Insurance[[#This Row],[Projected Cost]]-Insurance[[#This Row],[Actual Cost]]</f>
        <v>0</v>
      </c>
      <c r="F40" s="14"/>
      <c r="G40" s="13" t="s">
        <v>24</v>
      </c>
      <c r="H40" s="13" t="s">
        <v>4</v>
      </c>
      <c r="I40" s="13" t="s">
        <v>5</v>
      </c>
      <c r="J40" s="13" t="s">
        <v>6</v>
      </c>
    </row>
    <row r="41" spans="2:10" s="7" customFormat="1" ht="25" customHeight="1">
      <c r="B41" s="16" t="s">
        <v>35</v>
      </c>
      <c r="C41" s="15"/>
      <c r="D41" s="15"/>
      <c r="E41" s="19">
        <f>SUBTOTAL(109,Insurance[Difference])</f>
        <v>0</v>
      </c>
      <c r="F41" s="14"/>
      <c r="G41" s="13" t="s">
        <v>54</v>
      </c>
      <c r="H41" s="20"/>
      <c r="I41" s="20"/>
      <c r="J41" s="20">
        <f>Savings[[#This Row],[Projected Cost]]-Savings[[#This Row],[Actual Cost]]</f>
        <v>0</v>
      </c>
    </row>
    <row r="42" spans="2:10" s="7" customFormat="1" ht="25" customHeight="1">
      <c r="B42" s="17"/>
      <c r="C42" s="17"/>
      <c r="D42" s="17"/>
      <c r="E42" s="17"/>
      <c r="F42" s="14"/>
      <c r="G42" s="13" t="s">
        <v>55</v>
      </c>
      <c r="H42" s="20"/>
      <c r="I42" s="20"/>
      <c r="J42" s="20">
        <f>Savings[[#This Row],[Projected Cost]]-Savings[[#This Row],[Actual Cost]]</f>
        <v>0</v>
      </c>
    </row>
    <row r="43" spans="2:10" s="7" customFormat="1" ht="25" customHeight="1">
      <c r="B43" s="13" t="s">
        <v>25</v>
      </c>
      <c r="C43" s="13" t="s">
        <v>4</v>
      </c>
      <c r="D43" s="13" t="s">
        <v>5</v>
      </c>
      <c r="E43" s="13" t="s">
        <v>6</v>
      </c>
      <c r="F43" s="14"/>
      <c r="G43" s="13" t="s">
        <v>12</v>
      </c>
      <c r="H43" s="20"/>
      <c r="I43" s="20"/>
      <c r="J43" s="20">
        <f>Savings[[#This Row],[Projected Cost]]-Savings[[#This Row],[Actual Cost]]</f>
        <v>0</v>
      </c>
    </row>
    <row r="44" spans="2:10" s="7" customFormat="1" ht="25" customHeight="1">
      <c r="B44" s="13" t="s">
        <v>26</v>
      </c>
      <c r="C44" s="20">
        <v>1000</v>
      </c>
      <c r="D44" s="20">
        <v>1200</v>
      </c>
      <c r="E44" s="20">
        <f>Food[[#This Row],[Projected Cost]]-Food[[#This Row],[Actual Cost]]</f>
        <v>-200</v>
      </c>
      <c r="F44" s="14"/>
      <c r="G44" s="16" t="s">
        <v>35</v>
      </c>
      <c r="H44" s="15"/>
      <c r="I44" s="15"/>
      <c r="J44" s="19">
        <f>SUBTOTAL(109,Savings[Difference])</f>
        <v>0</v>
      </c>
    </row>
    <row r="45" spans="2:10" s="7" customFormat="1" ht="25" customHeight="1">
      <c r="B45" s="13" t="s">
        <v>53</v>
      </c>
      <c r="C45" s="20">
        <v>500</v>
      </c>
      <c r="D45" s="20">
        <v>700</v>
      </c>
      <c r="E45" s="20">
        <f>Food[[#This Row],[Projected Cost]]-Food[[#This Row],[Actual Cost]]</f>
        <v>-200</v>
      </c>
      <c r="F45" s="14"/>
      <c r="G45" s="17"/>
      <c r="H45" s="17"/>
      <c r="I45" s="17"/>
      <c r="J45" s="17"/>
    </row>
    <row r="46" spans="2:10" s="7" customFormat="1" ht="25" customHeight="1">
      <c r="B46" s="13" t="s">
        <v>12</v>
      </c>
      <c r="C46" s="20"/>
      <c r="D46" s="20"/>
      <c r="E46" s="20">
        <f>Food[[#This Row],[Projected Cost]]-Food[[#This Row],[Actual Cost]]</f>
        <v>0</v>
      </c>
      <c r="F46" s="14"/>
      <c r="G46" s="13" t="s">
        <v>27</v>
      </c>
      <c r="H46" s="13" t="s">
        <v>4</v>
      </c>
      <c r="I46" s="13" t="s">
        <v>5</v>
      </c>
      <c r="J46" s="13" t="s">
        <v>6</v>
      </c>
    </row>
    <row r="47" spans="2:10" s="7" customFormat="1" ht="25" customHeight="1">
      <c r="B47" s="16" t="s">
        <v>35</v>
      </c>
      <c r="C47" s="15"/>
      <c r="D47" s="15"/>
      <c r="E47" s="19">
        <f>SUBTOTAL(109,Food[Difference])</f>
        <v>-400</v>
      </c>
      <c r="F47" s="14"/>
      <c r="G47" s="13" t="s">
        <v>28</v>
      </c>
      <c r="H47" s="20"/>
      <c r="I47" s="20"/>
      <c r="J47" s="20">
        <f>Gifts[[#This Row],[Projected Cost]]-Gifts[[#This Row],[Actual Cost]]</f>
        <v>0</v>
      </c>
    </row>
    <row r="48" spans="2:10" s="7" customFormat="1" ht="25" customHeight="1">
      <c r="B48" s="17"/>
      <c r="C48" s="17"/>
      <c r="D48" s="17"/>
      <c r="E48" s="17"/>
      <c r="F48" s="14"/>
      <c r="G48" s="13" t="s">
        <v>29</v>
      </c>
      <c r="H48" s="20"/>
      <c r="I48" s="20"/>
      <c r="J48" s="20">
        <f>Gifts[[#This Row],[Projected Cost]]-Gifts[[#This Row],[Actual Cost]]</f>
        <v>0</v>
      </c>
    </row>
    <row r="49" spans="2:10" s="7" customFormat="1" ht="25" customHeight="1">
      <c r="B49" s="13" t="s">
        <v>67</v>
      </c>
      <c r="C49" s="13" t="s">
        <v>4</v>
      </c>
      <c r="D49" s="13" t="s">
        <v>5</v>
      </c>
      <c r="E49" s="13" t="s">
        <v>6</v>
      </c>
      <c r="F49" s="14"/>
      <c r="G49" s="13" t="s">
        <v>30</v>
      </c>
      <c r="H49" s="20"/>
      <c r="I49" s="20"/>
      <c r="J49" s="20">
        <f>Gifts[[#This Row],[Projected Cost]]-Gifts[[#This Row],[Actual Cost]]</f>
        <v>0</v>
      </c>
    </row>
    <row r="50" spans="2:10" s="7" customFormat="1" ht="25" customHeight="1">
      <c r="B50" s="13" t="s">
        <v>68</v>
      </c>
      <c r="C50" s="20">
        <v>100</v>
      </c>
      <c r="D50" s="20">
        <v>100</v>
      </c>
      <c r="E50" s="20">
        <f>Pets[[#This Row],[Projected Cost]]-Pets[[#This Row],[Actual Cost]]</f>
        <v>0</v>
      </c>
      <c r="F50" s="14"/>
      <c r="G50" s="16" t="s">
        <v>35</v>
      </c>
      <c r="H50" s="15"/>
      <c r="I50" s="15"/>
      <c r="J50" s="19">
        <f>SUBTOTAL(109,Gifts[Difference])</f>
        <v>0</v>
      </c>
    </row>
    <row r="51" spans="2:10" s="7" customFormat="1" ht="25" customHeight="1">
      <c r="B51" s="13" t="s">
        <v>69</v>
      </c>
      <c r="C51" s="20">
        <v>50</v>
      </c>
      <c r="D51" s="20">
        <v>30</v>
      </c>
      <c r="E51" s="20">
        <f>Pets[[#This Row],[Projected Cost]]-Pets[[#This Row],[Actual Cost]]</f>
        <v>20</v>
      </c>
      <c r="F51" s="14"/>
      <c r="G51" s="17"/>
      <c r="H51" s="17"/>
      <c r="I51" s="17"/>
      <c r="J51" s="17"/>
    </row>
    <row r="52" spans="2:10" s="7" customFormat="1" ht="25" customHeight="1">
      <c r="B52" s="13" t="s">
        <v>70</v>
      </c>
      <c r="C52" s="20"/>
      <c r="D52" s="20"/>
      <c r="E52" s="20">
        <f>Pets[[#This Row],[Projected Cost]]-Pets[[#This Row],[Actual Cost]]</f>
        <v>0</v>
      </c>
      <c r="F52" s="14"/>
      <c r="G52" s="13" t="s">
        <v>31</v>
      </c>
      <c r="H52" s="13" t="s">
        <v>4</v>
      </c>
      <c r="I52" s="13" t="s">
        <v>5</v>
      </c>
      <c r="J52" s="13" t="s">
        <v>6</v>
      </c>
    </row>
    <row r="53" spans="2:10" s="7" customFormat="1" ht="25" customHeight="1">
      <c r="B53" s="13" t="s">
        <v>71</v>
      </c>
      <c r="C53" s="20"/>
      <c r="D53" s="20"/>
      <c r="E53" s="20">
        <f>Pets[[#This Row],[Projected Cost]]-Pets[[#This Row],[Actual Cost]]</f>
        <v>0</v>
      </c>
      <c r="F53" s="14"/>
      <c r="G53" s="13" t="s">
        <v>66</v>
      </c>
      <c r="H53" s="20"/>
      <c r="I53" s="20"/>
      <c r="J53" s="20">
        <f>Legal[[#This Row],[Projected Cost]]-Legal[[#This Row],[Actual Cost]]</f>
        <v>0</v>
      </c>
    </row>
    <row r="54" spans="2:10" s="7" customFormat="1" ht="25" customHeight="1">
      <c r="B54" s="13" t="s">
        <v>12</v>
      </c>
      <c r="C54" s="20"/>
      <c r="D54" s="20"/>
      <c r="E54" s="20">
        <f>Pets[[#This Row],[Projected Cost]]-Pets[[#This Row],[Actual Cost]]</f>
        <v>0</v>
      </c>
      <c r="F54" s="14"/>
      <c r="G54" s="13" t="s">
        <v>32</v>
      </c>
      <c r="H54" s="20"/>
      <c r="I54" s="20"/>
      <c r="J54" s="20">
        <f>Legal[[#This Row],[Projected Cost]]-Legal[[#This Row],[Actual Cost]]</f>
        <v>0</v>
      </c>
    </row>
    <row r="55" spans="2:10" s="7" customFormat="1" ht="25" customHeight="1">
      <c r="B55" s="16" t="s">
        <v>35</v>
      </c>
      <c r="C55" s="15"/>
      <c r="D55" s="15"/>
      <c r="E55" s="19">
        <f>SUBTOTAL(109,Pets[Difference])</f>
        <v>20</v>
      </c>
      <c r="F55" s="14"/>
      <c r="G55" s="13" t="s">
        <v>65</v>
      </c>
      <c r="H55" s="20"/>
      <c r="I55" s="20"/>
      <c r="J55" s="20">
        <f>Legal[[#This Row],[Projected Cost]]-Legal[[#This Row],[Actual Cost]]</f>
        <v>0</v>
      </c>
    </row>
    <row r="56" spans="2:10" s="7" customFormat="1" ht="25" customHeight="1">
      <c r="B56" s="17"/>
      <c r="C56" s="17"/>
      <c r="D56" s="17"/>
      <c r="E56" s="17"/>
      <c r="F56" s="14"/>
      <c r="G56" s="13" t="s">
        <v>12</v>
      </c>
      <c r="H56" s="20"/>
      <c r="I56" s="20"/>
      <c r="J56" s="20">
        <f>Legal[[#This Row],[Projected Cost]]-Legal[[#This Row],[Actual Cost]]</f>
        <v>0</v>
      </c>
    </row>
    <row r="57" spans="2:10" s="7" customFormat="1" ht="25" customHeight="1">
      <c r="B57" s="13" t="s">
        <v>33</v>
      </c>
      <c r="C57" s="13" t="s">
        <v>4</v>
      </c>
      <c r="D57" s="13" t="s">
        <v>5</v>
      </c>
      <c r="E57" s="13" t="s">
        <v>6</v>
      </c>
      <c r="F57" s="14"/>
      <c r="G57" s="16" t="s">
        <v>35</v>
      </c>
      <c r="H57" s="15"/>
      <c r="I57" s="15"/>
      <c r="J57" s="19">
        <f>SUBTOTAL(109,Legal[Difference])</f>
        <v>0</v>
      </c>
    </row>
    <row r="58" spans="2:10" s="7" customFormat="1" ht="25" customHeight="1">
      <c r="B58" s="13" t="s">
        <v>72</v>
      </c>
      <c r="C58" s="20">
        <v>100</v>
      </c>
      <c r="D58" s="20">
        <v>120</v>
      </c>
      <c r="E58" s="20">
        <f>PersonalCare[[#This Row],[Projected Cost]]-PersonalCare[[#This Row],[Actual Cost]]</f>
        <v>-20</v>
      </c>
      <c r="F58" s="14"/>
      <c r="G58" s="17"/>
      <c r="H58" s="17"/>
      <c r="I58" s="17"/>
      <c r="J58" s="17"/>
    </row>
    <row r="59" spans="2:10" s="7" customFormat="1" ht="25" customHeight="1">
      <c r="B59" s="13" t="s">
        <v>62</v>
      </c>
      <c r="C59" s="20">
        <v>200</v>
      </c>
      <c r="D59" s="20">
        <v>150</v>
      </c>
      <c r="E59" s="20">
        <f>PersonalCare[[#This Row],[Projected Cost]]-PersonalCare[[#This Row],[Actual Cost]]</f>
        <v>50</v>
      </c>
      <c r="F59" s="14"/>
      <c r="G59" s="26" t="s">
        <v>41</v>
      </c>
      <c r="H59" s="26"/>
      <c r="I59" s="26"/>
      <c r="J59" s="27">
        <f>SUBTOTAL(109,Housing[Projected Cost],Transportation[Projected Cost],Insurance[Projected Cost],Food[Projected Cost],Pets[Projected Cost],PersonalCare[Projected Cost],Entertainment[Projected Cost],Loans[Projected Cost],Taxes[Projected Cost],Savings[Projected Cost],Gifts[Projected Cost],Legal[Projected Cost])</f>
        <v>13771</v>
      </c>
    </row>
    <row r="60" spans="2:10" s="7" customFormat="1" ht="25" customHeight="1">
      <c r="B60" s="13" t="s">
        <v>34</v>
      </c>
      <c r="C60" s="20">
        <v>300</v>
      </c>
      <c r="D60" s="20">
        <v>300</v>
      </c>
      <c r="E60" s="20">
        <f>PersonalCare[[#This Row],[Projected Cost]]-PersonalCare[[#This Row],[Actual Cost]]</f>
        <v>0</v>
      </c>
      <c r="F60" s="14"/>
      <c r="G60" s="26"/>
      <c r="H60" s="26"/>
      <c r="I60" s="26"/>
      <c r="J60" s="27"/>
    </row>
    <row r="61" spans="2:10" s="7" customFormat="1" ht="25" customHeight="1">
      <c r="B61" s="13" t="s">
        <v>63</v>
      </c>
      <c r="C61" s="20"/>
      <c r="D61" s="20"/>
      <c r="E61" s="20">
        <f>PersonalCare[[#This Row],[Projected Cost]]-PersonalCare[[#This Row],[Actual Cost]]</f>
        <v>0</v>
      </c>
      <c r="F61" s="14"/>
      <c r="G61" s="26" t="s">
        <v>42</v>
      </c>
      <c r="H61" s="26"/>
      <c r="I61" s="26"/>
      <c r="J61" s="27">
        <f>SUBTOTAL(109,Housing[Actual Cost],Transportation[Actual Cost],Insurance[Actual Cost],Food[Actual Cost],Pets[Actual Cost],PersonalCare[Actual Cost],Entertainment[Actual Cost],Loans[Actual Cost],Taxes[Actual Cost],Savings[Actual Cost],Gifts[Actual Cost],Legal[Actual Cost])</f>
        <v>9250</v>
      </c>
    </row>
    <row r="62" spans="2:10" s="7" customFormat="1" ht="25" customHeight="1">
      <c r="B62" s="13" t="s">
        <v>56</v>
      </c>
      <c r="C62" s="20">
        <v>1000</v>
      </c>
      <c r="D62" s="20">
        <v>0</v>
      </c>
      <c r="E62" s="20">
        <f>PersonalCare[[#This Row],[Projected Cost]]-PersonalCare[[#This Row],[Actual Cost]]</f>
        <v>1000</v>
      </c>
      <c r="F62" s="14"/>
      <c r="G62" s="26"/>
      <c r="H62" s="26"/>
      <c r="I62" s="26"/>
      <c r="J62" s="27"/>
    </row>
    <row r="63" spans="2:10" s="7" customFormat="1" ht="25" customHeight="1">
      <c r="B63" s="13" t="s">
        <v>64</v>
      </c>
      <c r="C63" s="20"/>
      <c r="D63" s="20"/>
      <c r="E63" s="20">
        <f>PersonalCare[[#This Row],[Projected Cost]]-PersonalCare[[#This Row],[Actual Cost]]</f>
        <v>0</v>
      </c>
      <c r="F63" s="14"/>
      <c r="G63" s="26" t="s">
        <v>43</v>
      </c>
      <c r="H63" s="26"/>
      <c r="I63" s="26"/>
      <c r="J63" s="25">
        <f>J59-J61</f>
        <v>4521</v>
      </c>
    </row>
    <row r="64" spans="2:10" s="7" customFormat="1" ht="25" customHeight="1">
      <c r="B64" s="13" t="s">
        <v>12</v>
      </c>
      <c r="C64" s="20"/>
      <c r="D64" s="20"/>
      <c r="E64" s="20">
        <f>PersonalCare[[#This Row],[Projected Cost]]-PersonalCare[[#This Row],[Actual Cost]]</f>
        <v>0</v>
      </c>
      <c r="F64" s="14"/>
      <c r="G64" s="26"/>
      <c r="H64" s="26"/>
      <c r="I64" s="26"/>
      <c r="J64" s="25"/>
    </row>
    <row r="65" spans="2:10" s="7" customFormat="1" ht="25" customHeight="1">
      <c r="B65" s="16" t="s">
        <v>35</v>
      </c>
      <c r="C65" s="15"/>
      <c r="D65" s="15"/>
      <c r="E65" s="19">
        <f>SUBTOTAL(109,PersonalCare[Difference])</f>
        <v>1030</v>
      </c>
      <c r="F65" s="14"/>
    </row>
    <row r="66" spans="2:10" s="7" customFormat="1" ht="25" customHeight="1">
      <c r="B66" s="18"/>
      <c r="C66" s="18"/>
      <c r="D66" s="18"/>
      <c r="E66" s="18"/>
      <c r="F66" s="14"/>
    </row>
    <row r="67" spans="2:10" s="7" customFormat="1" ht="15"/>
    <row r="68" spans="2:10" s="7" customFormat="1" ht="15"/>
    <row r="69" spans="2:10" s="7" customFormat="1" ht="15">
      <c r="G69"/>
      <c r="H69"/>
      <c r="I69"/>
      <c r="J69"/>
    </row>
    <row r="70" spans="2:10" s="7" customFormat="1" ht="15">
      <c r="B70"/>
      <c r="C70"/>
      <c r="D70"/>
      <c r="E70"/>
      <c r="G70"/>
      <c r="H70"/>
      <c r="I70"/>
      <c r="J70"/>
    </row>
  </sheetData>
  <mergeCells count="27">
    <mergeCell ref="B2:J2"/>
    <mergeCell ref="G34:J34"/>
    <mergeCell ref="G59:I60"/>
    <mergeCell ref="G25:J25"/>
    <mergeCell ref="E4:G5"/>
    <mergeCell ref="E6:G7"/>
    <mergeCell ref="E8:G9"/>
    <mergeCell ref="B26:E26"/>
    <mergeCell ref="B35:E35"/>
    <mergeCell ref="B42:E42"/>
    <mergeCell ref="B48:E48"/>
    <mergeCell ref="B56:E56"/>
    <mergeCell ref="B4:C4"/>
    <mergeCell ref="B9:C9"/>
    <mergeCell ref="H4:H5"/>
    <mergeCell ref="H6:H7"/>
    <mergeCell ref="H8:H9"/>
    <mergeCell ref="B66:E66"/>
    <mergeCell ref="G58:J58"/>
    <mergeCell ref="G51:J51"/>
    <mergeCell ref="G45:J45"/>
    <mergeCell ref="G39:J39"/>
    <mergeCell ref="G63:I64"/>
    <mergeCell ref="J63:J64"/>
    <mergeCell ref="J59:J60"/>
    <mergeCell ref="J61:J62"/>
    <mergeCell ref="G61:I62"/>
  </mergeCells>
  <printOptions horizontalCentered="1"/>
  <pageMargins left="0.4" right="0.4" top="0.4" bottom="0.4" header="0.3" footer="0.3"/>
  <pageSetup scale="81" fitToHeight="0" orientation="portrait" r:id="rId1"/>
  <headerFooter differentFirst="1">
    <oddFooter>Page &amp;P of &amp;N</oddFooter>
  </headerFooter>
  <ignoredErrors>
    <ignoredError sqref="J15:J23 E28:E30 J27:J32 J36 E37:E40 E44:E46 J41:J43 J47:J49 J53:J56 J59:J62 E58:E64 E50:E54 E31:E33 J37" emptyCellReference="1"/>
  </ignoredErrors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E4917D-B4E2-41EC-A344-CAB929C318ED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00D6369F-E7E4-4C61-9F47-33FFE80F8E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46AF36-0E29-43D5-9042-907F679B35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Start</vt:lpstr>
      <vt:lpstr>Personal Monthly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2019-03-18T20:41:36Z</dcterms:created>
  <dcterms:modified xsi:type="dcterms:W3CDTF">2020-09-11T17:03:42Z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